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8" i="1"/>
  <c r="E19"/>
  <c r="D23"/>
  <c r="E16"/>
  <c r="E15"/>
  <c r="D13"/>
  <c r="E8"/>
  <c r="E9"/>
  <c r="E10"/>
  <c r="E11"/>
  <c r="E18"/>
  <c r="E20"/>
  <c r="E33"/>
  <c r="E32"/>
  <c r="E31"/>
  <c r="E30"/>
  <c r="E29"/>
  <c r="E28"/>
  <c r="E26"/>
  <c r="E24"/>
  <c r="E45"/>
  <c r="E44"/>
  <c r="E43"/>
  <c r="E42"/>
  <c r="E41"/>
  <c r="E40"/>
  <c r="E39"/>
  <c r="E37"/>
  <c r="E36"/>
  <c r="E35"/>
  <c r="D34"/>
  <c r="F46"/>
  <c r="E34" l="1"/>
  <c r="E23"/>
  <c r="E13"/>
  <c r="E6"/>
  <c r="D6"/>
  <c r="E46" l="1"/>
  <c r="E17"/>
  <c r="H34" l="1"/>
  <c r="H13"/>
  <c r="H6"/>
  <c r="H23"/>
  <c r="H46" l="1"/>
  <c r="D46"/>
  <c r="G34" l="1"/>
  <c r="G23"/>
  <c r="E25"/>
  <c r="G13" l="1"/>
  <c r="E12"/>
  <c r="G6"/>
  <c r="G41" l="1"/>
  <c r="G44"/>
  <c r="G47" s="1"/>
</calcChain>
</file>

<file path=xl/sharedStrings.xml><?xml version="1.0" encoding="utf-8"?>
<sst xmlns="http://schemas.openxmlformats.org/spreadsheetml/2006/main" count="53" uniqueCount="51">
  <si>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</si>
  <si>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</si>
  <si>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</si>
  <si>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</si>
  <si>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</si>
  <si>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</si>
  <si>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</si>
  <si>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Полная стоимость услуг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</si>
  <si>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</si>
  <si>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</si>
  <si>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</si>
  <si>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</si>
  <si>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</si>
  <si>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</si>
  <si>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 xml:space="preserve">Факт </t>
  </si>
  <si>
    <t>Факт за</t>
  </si>
  <si>
    <t>План</t>
  </si>
  <si>
    <t>Тариф 2017</t>
  </si>
  <si>
    <t>ОТЧЕТ ПО СТАТЬЕ " Содержание и ремонт жилья"</t>
  </si>
  <si>
    <t>Обслуживание лифта,страхование,техосвид</t>
  </si>
  <si>
    <t>Содержание и обслуживание мусоропровода</t>
  </si>
  <si>
    <t>на 2017год</t>
  </si>
  <si>
    <t>тариф</t>
  </si>
  <si>
    <t>услуги по уборке территории</t>
  </si>
  <si>
    <t>услуги  по уборке МОП</t>
  </si>
  <si>
    <t>Налоги при УСН</t>
  </si>
  <si>
    <t>ремонт водоснабжения и трубопровода</t>
  </si>
  <si>
    <t>Ремонт фановых труб</t>
  </si>
  <si>
    <t>год</t>
  </si>
  <si>
    <t>(рубли)</t>
  </si>
  <si>
    <t>промывка и подготовка к отоп.сезону</t>
  </si>
  <si>
    <t>ремонт насоса</t>
  </si>
  <si>
    <t>аварийоное обслуживание МКД</t>
  </si>
  <si>
    <t>обследование дымоход и венканалов</t>
  </si>
  <si>
    <t xml:space="preserve">мелкий ремонт </t>
  </si>
  <si>
    <t>почтовые расходы-3606,22 ,сод.оргтех-770</t>
  </si>
  <si>
    <t>техпод. програм 2667,эл.отч.2420,инфор усл-1975</t>
  </si>
  <si>
    <t>Профилактика COVID(маски,термометр,защит.экран)</t>
  </si>
  <si>
    <t>дезинсекция-2105,72;дератизация-1557,20</t>
  </si>
  <si>
    <t>дезобработка (в холле 1эт,в лифтах;дезинф.средства)</t>
  </si>
  <si>
    <t>заправка катриджа 2900,95,чек-онлайн-3800</t>
  </si>
  <si>
    <t>Обслуживание УУТЭ,подготовка УУТЭ к отпит.сезону</t>
  </si>
  <si>
    <r>
      <t>Прочие:</t>
    </r>
    <r>
      <rPr>
        <i/>
        <sz val="8"/>
        <rFont val="Arial Cyr"/>
        <charset val="204"/>
      </rPr>
      <t>усл.банк 3944,55; ккм 2220,42,сайт УК, ГИС 2400,гсм 4191,26 канцтов 4574,81,аренда офиса 20516,57  услуги связи,инт-т 4653,01</t>
    </r>
  </si>
  <si>
    <t>озеленение 10500, покос травы 7267,45</t>
  </si>
  <si>
    <t>ремонт детской площки-3909,реагенты,соль-2430,1</t>
  </si>
  <si>
    <t>хозтовары,инвентарь(веник,перчатки,мешки д/мусора)</t>
  </si>
  <si>
    <t>стенды в подъезд 1310,хозтовары (моющие,перчатки)1330,7</t>
  </si>
  <si>
    <t>услуги электрика 78000 ,эл.материалы 3075,15</t>
  </si>
  <si>
    <t>инвентарь (тряпка,совок,швабра)962,03;изгот. ключей 250,92</t>
  </si>
  <si>
    <t>зарпл.перс.214846,75 ,усл. ркц,  паспортист 244910,44</t>
  </si>
  <si>
    <t xml:space="preserve"> за 2020 год    по  ж.д.по ул.Беляева 20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</si>
</sst>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2"/>
      <name val="Arial Cyr"/>
      <charset val="204"/>
    </font>
    <font>
      <sz val="14"/>
      <name val="Arial Cyr"/>
      <charset val="204"/>
    </font>
    <font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5" fillId="0" borderId="5" xfId="0" applyFont="1" applyBorder="1"/>
    <xf numFmtId="2" fontId="4" fillId="0" borderId="5" xfId="0" applyNumberFormat="1" applyFont="1" applyBorder="1"/>
    <xf numFmtId="0" fontId="4" fillId="0" borderId="13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2" fontId="5" fillId="0" borderId="2" xfId="0" applyNumberFormat="1" applyFont="1" applyBorder="1"/>
    <xf numFmtId="2" fontId="6" fillId="0" borderId="6" xfId="0" applyNumberFormat="1" applyFont="1" applyBorder="1"/>
    <xf numFmtId="2" fontId="4" fillId="0" borderId="1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5" fillId="0" borderId="1" xfId="0" applyNumberFormat="1" applyFont="1" applyBorder="1"/>
    <xf numFmtId="0" fontId="5" fillId="0" borderId="9" xfId="0" applyFont="1" applyBorder="1"/>
    <xf numFmtId="2" fontId="5" fillId="0" borderId="8" xfId="0" applyNumberFormat="1" applyFont="1" applyBorder="1"/>
    <xf numFmtId="2" fontId="5" fillId="0" borderId="6" xfId="0" applyNumberFormat="1" applyFont="1" applyBorder="1"/>
    <xf numFmtId="0" fontId="5" fillId="0" borderId="4" xfId="0" applyFont="1" applyBorder="1"/>
    <xf numFmtId="0" fontId="6" fillId="0" borderId="6" xfId="0" applyFont="1" applyBorder="1" applyAlignment="1">
      <alignment wrapText="1"/>
    </xf>
    <xf numFmtId="2" fontId="6" fillId="0" borderId="1" xfId="0" applyNumberFormat="1" applyFont="1" applyBorder="1"/>
    <xf numFmtId="0" fontId="5" fillId="0" borderId="3" xfId="0" applyFont="1" applyBorder="1" applyAlignment="1">
      <alignment wrapText="1"/>
    </xf>
    <xf numFmtId="2" fontId="4" fillId="2" borderId="6" xfId="0" applyNumberFormat="1" applyFont="1" applyFill="1" applyBorder="1"/>
    <xf numFmtId="2" fontId="4" fillId="2" borderId="2" xfId="0" applyNumberFormat="1" applyFont="1" applyFill="1" applyBorder="1"/>
    <xf numFmtId="2" fontId="4" fillId="2" borderId="1" xfId="0" applyNumberFormat="1" applyFont="1" applyFill="1" applyBorder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topLeftCell="A28" zoomScaleNormal="100" workbookViewId="0">
      <selection activeCell="D9" sqref="D9"/>
    </sheetView>
  </sheetViews>
  <sheetFormatPr defaultRowHeight="13.2"/>
  <cols>
    <col min="1" max="1" width="5.88671875" customWidth="1"/>
    <col min="2" max="2" width="56.44140625" customWidth="1"/>
    <col min="3" max="3" width="0.109375" customWidth="1"/>
    <col min="4" max="4" width="14.5546875" customWidth="1"/>
    <col min="5" max="5" width="20.109375" hidden="1" customWidth="1"/>
    <col min="6" max="6" width="10.33203125" hidden="1" customWidth="1"/>
    <col min="7" max="7" width="10.6640625" hidden="1" customWidth="1"/>
    <col min="8" max="8" width="11.88671875" hidden="1" customWidth="1"/>
  </cols>
  <sheetData>
    <row r="1" spans="1:8" ht="15">
      <c r="A1" s="29"/>
      <c r="B1" s="29" t="s">
        <v>18</v>
      </c>
      <c r="C1" s="29"/>
      <c r="D1" s="29" t="s">
        <v>13</v>
      </c>
      <c r="E1" s="2"/>
      <c r="G1" s="2"/>
      <c r="H1" s="7"/>
    </row>
    <row r="2" spans="1:8" ht="17.399999999999999">
      <c r="A2" s="1"/>
      <c r="B2" s="47" t="s">
        <v>50</v>
      </c>
      <c r="C2" s="2"/>
      <c r="E2" s="2"/>
      <c r="F2" s="2"/>
      <c r="G2" s="2"/>
      <c r="H2" s="7"/>
    </row>
    <row r="3" spans="1:8" ht="15.6" thickBot="1">
      <c r="A3" s="1"/>
      <c r="B3" s="1"/>
      <c r="D3" s="65" t="s">
        <v>29</v>
      </c>
      <c r="E3" s="46">
        <v>4061.4</v>
      </c>
      <c r="F3" s="1">
        <v>4633</v>
      </c>
      <c r="G3" s="1">
        <v>9318.4</v>
      </c>
    </row>
    <row r="4" spans="1:8" ht="13.8">
      <c r="A4" s="9" t="s">
        <v>0</v>
      </c>
      <c r="B4" s="3" t="s">
        <v>2</v>
      </c>
      <c r="C4" s="9"/>
      <c r="D4" s="51" t="s">
        <v>15</v>
      </c>
      <c r="E4" s="51" t="s">
        <v>14</v>
      </c>
      <c r="F4" s="51" t="s">
        <v>22</v>
      </c>
      <c r="G4" s="34" t="s">
        <v>17</v>
      </c>
      <c r="H4" s="34" t="s">
        <v>16</v>
      </c>
    </row>
    <row r="5" spans="1:8" ht="23.25" customHeight="1" thickBot="1">
      <c r="A5" s="4"/>
      <c r="B5" s="8"/>
      <c r="C5" s="10"/>
      <c r="D5" s="52" t="s">
        <v>28</v>
      </c>
      <c r="E5" s="53" t="s">
        <v>1</v>
      </c>
      <c r="F5" s="53" t="s">
        <v>1</v>
      </c>
      <c r="G5" s="33" t="s">
        <v>1</v>
      </c>
      <c r="H5" s="33" t="s">
        <v>21</v>
      </c>
    </row>
    <row r="6" spans="1:8">
      <c r="A6" s="16">
        <v>1</v>
      </c>
      <c r="B6" s="17" t="s">
        <v>11</v>
      </c>
      <c r="C6" s="24"/>
      <c r="D6" s="64">
        <f>D8+D10+D11+D9</f>
        <v>146614.55000000002</v>
      </c>
      <c r="E6" s="35">
        <f>E8+E9+E10+E11</f>
        <v>2.4698638391251171</v>
      </c>
      <c r="F6" s="35">
        <v>1.77</v>
      </c>
      <c r="G6" s="35">
        <f>G8+G10+G11+G12</f>
        <v>2.0100000000000002</v>
      </c>
      <c r="H6" s="17">
        <f>H8+H10+H11</f>
        <v>1.63</v>
      </c>
    </row>
    <row r="7" spans="1:8" ht="10.8" customHeight="1" thickBot="1">
      <c r="A7" s="18"/>
      <c r="B7" s="19"/>
      <c r="C7" s="25"/>
      <c r="D7" s="37"/>
      <c r="E7" s="37"/>
      <c r="F7" s="37"/>
      <c r="G7" s="19"/>
      <c r="H7" s="19"/>
    </row>
    <row r="8" spans="1:8" ht="18" customHeight="1" thickBot="1">
      <c r="A8" s="13"/>
      <c r="B8" s="14" t="s">
        <v>23</v>
      </c>
      <c r="C8" s="15"/>
      <c r="D8" s="36">
        <v>120900</v>
      </c>
      <c r="E8" s="54">
        <f>D8/13/F3</f>
        <v>2.0073386574573711</v>
      </c>
      <c r="F8" s="36"/>
      <c r="G8" s="14">
        <v>1.82</v>
      </c>
      <c r="H8" s="14">
        <v>1.41</v>
      </c>
    </row>
    <row r="9" spans="1:8" ht="18" customHeight="1" thickBot="1">
      <c r="A9" s="13"/>
      <c r="B9" s="14" t="s">
        <v>44</v>
      </c>
      <c r="C9" s="15"/>
      <c r="D9" s="36">
        <v>6339.1</v>
      </c>
      <c r="E9" s="54">
        <f>D9/12/F3</f>
        <v>0.11402079286279589</v>
      </c>
      <c r="F9" s="36"/>
      <c r="G9" s="14"/>
      <c r="H9" s="14"/>
    </row>
    <row r="10" spans="1:8" ht="18" customHeight="1" thickBot="1">
      <c r="A10" s="13"/>
      <c r="B10" s="14" t="s">
        <v>43</v>
      </c>
      <c r="C10" s="15"/>
      <c r="D10" s="36">
        <v>17767.45</v>
      </c>
      <c r="E10" s="54">
        <f>D10/12/F3</f>
        <v>0.31958144470825239</v>
      </c>
      <c r="F10" s="36"/>
      <c r="G10" s="14">
        <v>0.05</v>
      </c>
      <c r="H10" s="14">
        <v>0.2</v>
      </c>
    </row>
    <row r="11" spans="1:8" ht="17.399999999999999" customHeight="1" thickBot="1">
      <c r="A11" s="13"/>
      <c r="B11" s="14" t="s">
        <v>45</v>
      </c>
      <c r="C11" s="15"/>
      <c r="D11" s="36">
        <v>1608</v>
      </c>
      <c r="E11" s="54">
        <f>D11/12/F3</f>
        <v>2.8922944096697604E-2</v>
      </c>
      <c r="F11" s="36"/>
      <c r="G11" s="14">
        <v>0.04</v>
      </c>
      <c r="H11" s="14">
        <v>0.02</v>
      </c>
    </row>
    <row r="12" spans="1:8" ht="18" hidden="1" customHeight="1" thickBot="1">
      <c r="A12" s="13"/>
      <c r="B12" s="14"/>
      <c r="C12" s="15"/>
      <c r="D12" s="36"/>
      <c r="E12" s="36">
        <f>D12/12/G3</f>
        <v>0</v>
      </c>
      <c r="F12" s="36"/>
      <c r="G12" s="14">
        <v>0.1</v>
      </c>
      <c r="H12" s="14"/>
    </row>
    <row r="13" spans="1:8">
      <c r="A13" s="17">
        <v>2</v>
      </c>
      <c r="B13" s="17" t="s">
        <v>4</v>
      </c>
      <c r="C13" s="23"/>
      <c r="D13" s="64">
        <f>D15+D16+D17+D18+D20</f>
        <v>224002.77000000002</v>
      </c>
      <c r="E13" s="35">
        <f>E15+E16+E18+E20</f>
        <v>3.7000845522920849</v>
      </c>
      <c r="F13" s="35">
        <v>2.87</v>
      </c>
      <c r="G13" s="17">
        <f>G15+G16+G17+G18</f>
        <v>3.8899999999999997</v>
      </c>
      <c r="H13" s="17">
        <f>H15+H16+H17+H18+H20</f>
        <v>3.26</v>
      </c>
    </row>
    <row r="14" spans="1:8" ht="15" customHeight="1" thickBot="1">
      <c r="A14" s="19"/>
      <c r="B14" s="19" t="s">
        <v>3</v>
      </c>
      <c r="C14" s="26"/>
      <c r="D14" s="37"/>
      <c r="E14" s="37"/>
      <c r="F14" s="37"/>
      <c r="G14" s="19"/>
      <c r="H14" s="19"/>
    </row>
    <row r="15" spans="1:8" ht="20.25" customHeight="1" thickBot="1">
      <c r="A15" s="6"/>
      <c r="B15" s="14" t="s">
        <v>24</v>
      </c>
      <c r="C15" s="14"/>
      <c r="D15" s="36">
        <v>122403.05</v>
      </c>
      <c r="E15" s="54">
        <f>D15/13/F3</f>
        <v>2.0322942436367861</v>
      </c>
      <c r="F15" s="36"/>
      <c r="G15" s="14">
        <v>2.5299999999999998</v>
      </c>
      <c r="H15" s="14">
        <v>2.0499999999999998</v>
      </c>
    </row>
    <row r="16" spans="1:8" ht="20.25" customHeight="1" thickBot="1">
      <c r="A16" s="6"/>
      <c r="B16" s="14" t="s">
        <v>47</v>
      </c>
      <c r="C16" s="14"/>
      <c r="D16" s="36">
        <v>81075.149999999994</v>
      </c>
      <c r="E16" s="54">
        <f>D16/13/F3</f>
        <v>1.3461148284049211</v>
      </c>
      <c r="F16" s="36"/>
      <c r="G16" s="14">
        <v>0.1</v>
      </c>
      <c r="H16" s="14">
        <v>0.1</v>
      </c>
    </row>
    <row r="17" spans="1:8" ht="15" customHeight="1" thickBot="1">
      <c r="A17" s="6"/>
      <c r="B17" s="14" t="s">
        <v>46</v>
      </c>
      <c r="C17" s="14"/>
      <c r="D17" s="36">
        <v>2640.7</v>
      </c>
      <c r="E17" s="54">
        <f>D17/4687/12</f>
        <v>4.6950785861603013E-2</v>
      </c>
      <c r="F17" s="36"/>
      <c r="G17" s="14">
        <v>0.06</v>
      </c>
      <c r="H17" s="14">
        <v>0.1</v>
      </c>
    </row>
    <row r="18" spans="1:8" ht="20.25" customHeight="1" thickBot="1">
      <c r="A18" s="6"/>
      <c r="B18" s="14" t="s">
        <v>48</v>
      </c>
      <c r="C18" s="14"/>
      <c r="D18" s="36">
        <v>1212.95</v>
      </c>
      <c r="E18" s="54">
        <f>D18/12/F3</f>
        <v>2.1817217065975968E-2</v>
      </c>
      <c r="F18" s="36"/>
      <c r="G18" s="14">
        <v>1.2</v>
      </c>
      <c r="H18" s="14">
        <v>1</v>
      </c>
    </row>
    <row r="19" spans="1:8" ht="20.25" customHeight="1" thickBot="1">
      <c r="A19" s="6"/>
      <c r="B19" s="14" t="s">
        <v>38</v>
      </c>
      <c r="C19" s="14"/>
      <c r="D19" s="36">
        <v>3662.92</v>
      </c>
      <c r="E19" s="54">
        <f>D19/12/F3</f>
        <v>6.5884596014101737E-2</v>
      </c>
      <c r="F19" s="36"/>
      <c r="G19" s="14"/>
      <c r="H19" s="14"/>
    </row>
    <row r="20" spans="1:8" ht="22.2" customHeight="1" thickBot="1">
      <c r="A20" s="10"/>
      <c r="B20" s="20" t="s">
        <v>39</v>
      </c>
      <c r="C20" s="20"/>
      <c r="D20" s="48">
        <v>16670.919999999998</v>
      </c>
      <c r="E20" s="54">
        <f>D20/12/F3</f>
        <v>0.29985826318440173</v>
      </c>
      <c r="F20" s="48"/>
      <c r="G20" s="20"/>
      <c r="H20" s="20">
        <v>0.01</v>
      </c>
    </row>
    <row r="21" spans="1:8">
      <c r="A21" s="17">
        <v>3</v>
      </c>
      <c r="B21" s="21" t="s">
        <v>5</v>
      </c>
      <c r="C21" s="23"/>
      <c r="D21" s="35"/>
      <c r="E21" s="35"/>
      <c r="F21" s="35"/>
      <c r="G21" s="17"/>
      <c r="H21" s="17"/>
    </row>
    <row r="22" spans="1:8">
      <c r="A22" s="21"/>
      <c r="B22" s="21" t="s">
        <v>6</v>
      </c>
      <c r="C22" s="22"/>
      <c r="D22" s="39"/>
      <c r="E22" s="39"/>
      <c r="F22" s="39"/>
      <c r="G22" s="21"/>
      <c r="H22" s="21"/>
    </row>
    <row r="23" spans="1:8" ht="13.8" thickBot="1">
      <c r="A23" s="19"/>
      <c r="B23" s="19" t="s">
        <v>12</v>
      </c>
      <c r="C23" s="22"/>
      <c r="D23" s="63">
        <f>D24+D26+D28+D29+D30+D31+D32+D33</f>
        <v>218990.02</v>
      </c>
      <c r="E23" s="37">
        <f>E24+E26+E28+E29+E30+E31+E32+E33</f>
        <v>3.7697424413488516</v>
      </c>
      <c r="F23" s="37">
        <v>3.76</v>
      </c>
      <c r="G23" s="19">
        <f>G24+G25+G26+G30</f>
        <v>3.18</v>
      </c>
      <c r="H23" s="19">
        <f>H24+H26+H30</f>
        <v>3.82</v>
      </c>
    </row>
    <row r="24" spans="1:8" ht="20.399999999999999" customHeight="1">
      <c r="A24" s="27"/>
      <c r="B24" s="55" t="s">
        <v>9</v>
      </c>
      <c r="C24" s="28"/>
      <c r="D24" s="56">
        <v>122296.45</v>
      </c>
      <c r="E24" s="54">
        <f>D24/13/F3</f>
        <v>2.0305243321323614</v>
      </c>
      <c r="F24" s="36"/>
      <c r="G24" s="14">
        <v>2.08</v>
      </c>
      <c r="H24" s="14">
        <v>2.67</v>
      </c>
    </row>
    <row r="25" spans="1:8" ht="0.6" customHeight="1" thickBot="1">
      <c r="A25" s="27"/>
      <c r="B25" s="13"/>
      <c r="C25" s="14"/>
      <c r="D25" s="56"/>
      <c r="E25" s="36">
        <f>D25/12/G3</f>
        <v>0</v>
      </c>
      <c r="F25" s="40"/>
      <c r="G25" s="6">
        <v>0.5</v>
      </c>
      <c r="H25" s="6"/>
    </row>
    <row r="26" spans="1:8" ht="16.8" customHeight="1" thickBot="1">
      <c r="A26" s="27"/>
      <c r="B26" s="13" t="s">
        <v>30</v>
      </c>
      <c r="C26" s="14"/>
      <c r="D26" s="56">
        <v>71074.850000000006</v>
      </c>
      <c r="E26" s="54">
        <f>D26/12/F3</f>
        <v>1.2784166127059502</v>
      </c>
      <c r="F26" s="40"/>
      <c r="G26" s="6">
        <v>0.5</v>
      </c>
      <c r="H26" s="6">
        <v>1</v>
      </c>
    </row>
    <row r="27" spans="1:8" ht="1.2" hidden="1" customHeight="1">
      <c r="A27" s="27"/>
      <c r="B27" s="13"/>
      <c r="C27" s="14"/>
      <c r="D27" s="56"/>
      <c r="E27" s="36"/>
      <c r="F27" s="40"/>
      <c r="G27" s="6"/>
      <c r="H27" s="6"/>
    </row>
    <row r="28" spans="1:8" ht="17.399999999999999" customHeight="1" thickBot="1">
      <c r="A28" s="27"/>
      <c r="B28" s="13" t="s">
        <v>32</v>
      </c>
      <c r="C28" s="14"/>
      <c r="D28" s="56">
        <v>3797.72</v>
      </c>
      <c r="E28" s="57">
        <f>D28/12/F3</f>
        <v>6.8309230879919414E-2</v>
      </c>
      <c r="F28" s="40"/>
      <c r="G28" s="6"/>
      <c r="H28" s="6"/>
    </row>
    <row r="29" spans="1:8" ht="16.8" customHeight="1" thickBot="1">
      <c r="A29" s="27"/>
      <c r="B29" s="13" t="s">
        <v>33</v>
      </c>
      <c r="C29" s="14"/>
      <c r="D29" s="56">
        <v>6176.3</v>
      </c>
      <c r="E29" s="54">
        <f>D29/12/F3</f>
        <v>0.1110925246420606</v>
      </c>
      <c r="F29" s="40"/>
      <c r="G29" s="6"/>
      <c r="H29" s="6"/>
    </row>
    <row r="30" spans="1:8" ht="14.4" customHeight="1" thickBot="1">
      <c r="A30" s="27"/>
      <c r="B30" s="58" t="s">
        <v>34</v>
      </c>
      <c r="C30" s="14"/>
      <c r="D30" s="56">
        <v>651</v>
      </c>
      <c r="E30" s="54">
        <f>D30/12/F3</f>
        <v>1.1709475501834665E-2</v>
      </c>
      <c r="F30" s="40"/>
      <c r="G30" s="6">
        <v>0.1</v>
      </c>
      <c r="H30" s="6">
        <v>0.15</v>
      </c>
    </row>
    <row r="31" spans="1:8" ht="21" customHeight="1" thickBot="1">
      <c r="A31" s="27"/>
      <c r="B31" s="58" t="s">
        <v>26</v>
      </c>
      <c r="C31" s="14"/>
      <c r="D31" s="56">
        <v>1790.1</v>
      </c>
      <c r="E31" s="54">
        <f>D31/12/F3</f>
        <v>3.2198359594215409E-2</v>
      </c>
      <c r="F31" s="40"/>
      <c r="G31" s="6"/>
      <c r="H31" s="6"/>
    </row>
    <row r="32" spans="1:8" ht="21" customHeight="1" thickBot="1">
      <c r="A32" s="27"/>
      <c r="B32" s="58" t="s">
        <v>27</v>
      </c>
      <c r="C32" s="14"/>
      <c r="D32" s="56">
        <v>4933.6000000000004</v>
      </c>
      <c r="E32" s="54">
        <f>D32/12/F3</f>
        <v>8.874019713648465E-2</v>
      </c>
      <c r="F32" s="40"/>
      <c r="G32" s="6"/>
      <c r="H32" s="6"/>
    </row>
    <row r="33" spans="1:8" ht="21" customHeight="1" thickBot="1">
      <c r="A33" s="27"/>
      <c r="B33" s="58" t="s">
        <v>31</v>
      </c>
      <c r="C33" s="14"/>
      <c r="D33" s="56">
        <v>8270</v>
      </c>
      <c r="E33" s="54">
        <f>D33/12/F3</f>
        <v>0.14875170875602561</v>
      </c>
      <c r="F33" s="40"/>
      <c r="G33" s="6"/>
      <c r="H33" s="6"/>
    </row>
    <row r="34" spans="1:8" ht="23.4" customHeight="1" thickBot="1">
      <c r="A34" s="12">
        <v>4</v>
      </c>
      <c r="B34" s="31" t="s">
        <v>8</v>
      </c>
      <c r="C34" s="26"/>
      <c r="D34" s="50">
        <f>D35+D36+D37+D39</f>
        <v>478220.36</v>
      </c>
      <c r="E34" s="35">
        <f>E35+E36+E37+E39</f>
        <v>7.9651323697886403</v>
      </c>
      <c r="F34" s="35">
        <v>6.71</v>
      </c>
      <c r="G34" s="17">
        <f>G35+G36+G39</f>
        <v>6.87</v>
      </c>
      <c r="H34" s="17">
        <f>H35+H36+H39</f>
        <v>6.7</v>
      </c>
    </row>
    <row r="35" spans="1:8" ht="22.2" customHeight="1" thickBot="1">
      <c r="A35" s="5"/>
      <c r="B35" s="55" t="s">
        <v>49</v>
      </c>
      <c r="C35" s="28"/>
      <c r="D35" s="54">
        <v>460081.19</v>
      </c>
      <c r="E35" s="54">
        <f>D35/13/F3</f>
        <v>7.638864832555746</v>
      </c>
      <c r="F35" s="41"/>
      <c r="G35" s="9">
        <v>3</v>
      </c>
      <c r="H35" s="9">
        <v>3.6</v>
      </c>
    </row>
    <row r="36" spans="1:8" ht="22.2" customHeight="1" thickBot="1">
      <c r="A36" s="5"/>
      <c r="B36" s="13" t="s">
        <v>35</v>
      </c>
      <c r="C36" s="14"/>
      <c r="D36" s="36">
        <v>4376.22</v>
      </c>
      <c r="E36" s="54">
        <f>D36/12/F3</f>
        <v>7.8714655730628108E-2</v>
      </c>
      <c r="F36" s="40"/>
      <c r="G36" s="6">
        <v>1.2</v>
      </c>
      <c r="H36" s="6">
        <v>0.6</v>
      </c>
    </row>
    <row r="37" spans="1:8" ht="22.2" customHeight="1" thickBot="1">
      <c r="A37" s="5"/>
      <c r="B37" s="13" t="s">
        <v>36</v>
      </c>
      <c r="C37" s="14"/>
      <c r="D37" s="36">
        <v>7062</v>
      </c>
      <c r="E37" s="54">
        <f>D37/12/F3</f>
        <v>0.12702352687243687</v>
      </c>
      <c r="F37" s="40"/>
      <c r="G37" s="6"/>
      <c r="H37" s="6"/>
    </row>
    <row r="38" spans="1:8" ht="22.2" customHeight="1" thickBot="1">
      <c r="A38" s="5"/>
      <c r="B38" s="13" t="s">
        <v>37</v>
      </c>
      <c r="C38" s="14"/>
      <c r="D38" s="36">
        <v>3282.6</v>
      </c>
      <c r="E38" s="54">
        <f>D38/12/F3</f>
        <v>5.9043816101877838E-2</v>
      </c>
      <c r="F38" s="40"/>
      <c r="G38" s="6"/>
      <c r="H38" s="6"/>
    </row>
    <row r="39" spans="1:8" ht="24.6" customHeight="1" thickBot="1">
      <c r="A39" s="5"/>
      <c r="B39" s="61" t="s">
        <v>40</v>
      </c>
      <c r="C39" s="14"/>
      <c r="D39" s="36">
        <v>6700.95</v>
      </c>
      <c r="E39" s="54">
        <f>D39/12/F3</f>
        <v>0.12052935462982949</v>
      </c>
      <c r="F39" s="40"/>
      <c r="G39" s="6">
        <v>2.67</v>
      </c>
      <c r="H39" s="6">
        <v>2.5</v>
      </c>
    </row>
    <row r="40" spans="1:8" ht="24.6" customHeight="1" thickBot="1">
      <c r="A40" s="12">
        <v>5</v>
      </c>
      <c r="B40" s="12" t="s">
        <v>19</v>
      </c>
      <c r="C40" s="12"/>
      <c r="D40" s="62">
        <v>203150.24</v>
      </c>
      <c r="E40" s="35">
        <f>D40/12/F3</f>
        <v>3.6540441758399882</v>
      </c>
      <c r="F40" s="38">
        <v>3.63</v>
      </c>
      <c r="G40" s="12">
        <v>3.63</v>
      </c>
      <c r="H40" s="12">
        <v>3.63</v>
      </c>
    </row>
    <row r="41" spans="1:8" ht="26.4" customHeight="1" thickBot="1">
      <c r="A41" s="12">
        <v>6</v>
      </c>
      <c r="B41" s="59" t="s">
        <v>42</v>
      </c>
      <c r="C41" s="30"/>
      <c r="D41" s="49">
        <v>42500.62</v>
      </c>
      <c r="E41" s="60">
        <f>D41/12/F3</f>
        <v>0.76445463702424643</v>
      </c>
      <c r="F41" s="38">
        <v>0.6</v>
      </c>
      <c r="G41" s="12" t="e">
        <f>G6+G13+#REF!+G23+G34+G40</f>
        <v>#REF!</v>
      </c>
      <c r="H41" s="12">
        <v>3.6</v>
      </c>
    </row>
    <row r="42" spans="1:8" ht="19.8" customHeight="1" thickBot="1">
      <c r="A42" s="31">
        <v>7</v>
      </c>
      <c r="B42" s="21" t="s">
        <v>41</v>
      </c>
      <c r="C42" s="43"/>
      <c r="D42" s="38">
        <v>30300</v>
      </c>
      <c r="E42" s="44">
        <f>D42/12/F3</f>
        <v>0.54500323764299585</v>
      </c>
      <c r="F42" s="38">
        <v>0.34</v>
      </c>
      <c r="G42" s="45">
        <v>0.3</v>
      </c>
      <c r="H42" s="12">
        <v>0.34</v>
      </c>
    </row>
    <row r="43" spans="1:8" ht="25.2" customHeight="1" thickBot="1">
      <c r="A43" s="12">
        <v>8</v>
      </c>
      <c r="B43" s="12" t="s">
        <v>20</v>
      </c>
      <c r="C43" s="32"/>
      <c r="D43" s="38">
        <v>145581.42000000001</v>
      </c>
      <c r="E43" s="35">
        <f>D43/12/F3</f>
        <v>2.6185592488668252</v>
      </c>
      <c r="F43" s="49">
        <v>2.8</v>
      </c>
      <c r="G43" s="30">
        <v>0.43</v>
      </c>
      <c r="H43" s="30">
        <v>2.87</v>
      </c>
    </row>
    <row r="44" spans="1:8" ht="22.5" customHeight="1" thickBot="1">
      <c r="A44" s="12">
        <v>9</v>
      </c>
      <c r="B44" s="12" t="s">
        <v>10</v>
      </c>
      <c r="C44" s="30"/>
      <c r="D44" s="38">
        <v>25663.919999999998</v>
      </c>
      <c r="E44" s="38">
        <f>D44/12/F3</f>
        <v>0.46161450464062159</v>
      </c>
      <c r="F44" s="38">
        <v>0.46</v>
      </c>
      <c r="G44" s="38" t="e">
        <f>G6+G13+#REF!+G23+G34+G40+G42+G43</f>
        <v>#REF!</v>
      </c>
      <c r="H44" s="12">
        <v>0.5</v>
      </c>
    </row>
    <row r="45" spans="1:8" ht="21" customHeight="1" thickBot="1">
      <c r="A45" s="19">
        <v>10</v>
      </c>
      <c r="B45" s="19" t="s">
        <v>25</v>
      </c>
      <c r="C45" s="26"/>
      <c r="D45" s="37">
        <v>25600</v>
      </c>
      <c r="E45" s="37">
        <f>D45/12/F3</f>
        <v>0.46046478163896687</v>
      </c>
      <c r="F45" s="37">
        <v>0.6</v>
      </c>
      <c r="G45" s="19">
        <v>0.68</v>
      </c>
      <c r="H45" s="19"/>
    </row>
    <row r="46" spans="1:8" ht="21" customHeight="1" thickBot="1">
      <c r="A46" s="12">
        <v>10</v>
      </c>
      <c r="B46" s="11" t="s">
        <v>7</v>
      </c>
      <c r="C46" s="30"/>
      <c r="D46" s="38">
        <f>D6+D13+D23+D34+D40+D41+D42+D43</f>
        <v>1489359.9800000002</v>
      </c>
      <c r="E46" s="38">
        <f>E45+E44+E43+E42+E41+E40+E34+E23+E13+E6</f>
        <v>26.408963788208343</v>
      </c>
      <c r="F46" s="38">
        <f>F6+F13+F23+F34+F40+F41+F42+F43+F44+F45</f>
        <v>23.540000000000003</v>
      </c>
      <c r="G46" s="12">
        <v>0.3</v>
      </c>
      <c r="H46" s="12" t="e">
        <f>H6+H13+#REF!+H23+H34+H40+H41+H42+H43+H44</f>
        <v>#REF!</v>
      </c>
    </row>
    <row r="47" spans="1:8" ht="30" customHeight="1" thickBot="1">
      <c r="A47" s="12"/>
      <c r="B47" s="11"/>
      <c r="C47" s="30"/>
      <c r="D47" s="38"/>
      <c r="E47" s="38"/>
      <c r="F47" s="38"/>
      <c r="G47" s="38" t="e">
        <f>G44+G45+G46</f>
        <v>#REF!</v>
      </c>
      <c r="H47" s="12"/>
    </row>
    <row r="48" spans="1:8">
      <c r="E48" s="42"/>
    </row>
  </sheetData>
  <phoneticPr fontId="0" type="noConversion"/>
  <pageMargins left="0.25" right="0.25" top="0.75" bottom="0.75" header="0.3" footer="0.3"/>
  <pageSetup paperSize="9" scale="9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2021-03-11T14:15:25Z</cp:lastPrinted>
  <dcterms:created xsi:type="dcterms:W3CDTF">2011-07-12T11:42:04Z</dcterms:created>
  <dcterms:modified xsi:type="dcterms:W3CDTF">2021-03-26T07:13:07Z</dcterms:modified>
</cp:coreProperties>
</file>